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885" windowWidth="18195" windowHeight="11445" activeTab="1"/>
  </bookViews>
  <sheets>
    <sheet name="3 jaunas  amata vietas" sheetId="10" r:id="rId1"/>
    <sheet name="preciz " sheetId="11" r:id="rId2"/>
  </sheets>
  <calcPr calcId="145621"/>
</workbook>
</file>

<file path=xl/calcChain.xml><?xml version="1.0" encoding="utf-8"?>
<calcChain xmlns="http://schemas.openxmlformats.org/spreadsheetml/2006/main">
  <c r="D19" i="11" l="1"/>
  <c r="C19" i="11"/>
  <c r="K17" i="11"/>
  <c r="E17" i="11"/>
  <c r="F17" i="11" s="1"/>
  <c r="G17" i="11" s="1"/>
  <c r="K15" i="11"/>
  <c r="K19" i="11" s="1"/>
  <c r="J19" i="11"/>
  <c r="H15" i="11"/>
  <c r="H19" i="11" s="1"/>
  <c r="E15" i="11"/>
  <c r="E19" i="11" s="1"/>
  <c r="K11" i="11"/>
  <c r="D11" i="11"/>
  <c r="C11" i="11"/>
  <c r="K9" i="11"/>
  <c r="J9" i="11"/>
  <c r="E9" i="11"/>
  <c r="F9" i="11"/>
  <c r="K7" i="11"/>
  <c r="J7" i="11"/>
  <c r="J11" i="11" s="1"/>
  <c r="H7" i="11"/>
  <c r="H11" i="11" s="1"/>
  <c r="E7" i="11"/>
  <c r="F7" i="11" s="1"/>
  <c r="F11" i="11" s="1"/>
  <c r="E11" i="11" l="1"/>
  <c r="F15" i="11"/>
  <c r="I17" i="11"/>
  <c r="L17" i="11" s="1"/>
  <c r="F19" i="11"/>
  <c r="G9" i="11"/>
  <c r="I9" i="11"/>
  <c r="L9" i="11" s="1"/>
  <c r="G7" i="11"/>
  <c r="G11" i="11" s="1"/>
  <c r="M37" i="10"/>
  <c r="L37" i="10"/>
  <c r="J37" i="10"/>
  <c r="E37" i="10"/>
  <c r="G36" i="10"/>
  <c r="H36" i="10" s="1"/>
  <c r="G35" i="10"/>
  <c r="H35" i="10" s="1"/>
  <c r="H34" i="10"/>
  <c r="G34" i="10"/>
  <c r="M17" i="10"/>
  <c r="L17" i="10"/>
  <c r="J17" i="10"/>
  <c r="E17" i="10"/>
  <c r="G15" i="10"/>
  <c r="N14" i="10"/>
  <c r="G15" i="11" l="1"/>
  <c r="G19" i="11" s="1"/>
  <c r="I7" i="11"/>
  <c r="I11" i="11" s="1"/>
  <c r="G37" i="10"/>
  <c r="I36" i="10"/>
  <c r="K35" i="10"/>
  <c r="N35" i="10" s="1"/>
  <c r="I35" i="10"/>
  <c r="H37" i="10"/>
  <c r="I34" i="10"/>
  <c r="I37" i="10" s="1"/>
  <c r="G17" i="10"/>
  <c r="H15" i="10"/>
  <c r="M28" i="10"/>
  <c r="L28" i="10"/>
  <c r="J28" i="10"/>
  <c r="E28" i="10"/>
  <c r="G27" i="10"/>
  <c r="H27" i="10" s="1"/>
  <c r="G26" i="10"/>
  <c r="H26" i="10" s="1"/>
  <c r="G25" i="10"/>
  <c r="I15" i="11" l="1"/>
  <c r="L15" i="11" s="1"/>
  <c r="L19" i="11" s="1"/>
  <c r="I19" i="11"/>
  <c r="L7" i="11"/>
  <c r="L11" i="11" s="1"/>
  <c r="K34" i="10"/>
  <c r="I15" i="10"/>
  <c r="I17" i="10" s="1"/>
  <c r="H17" i="10"/>
  <c r="G28" i="10"/>
  <c r="I26" i="10"/>
  <c r="K26" i="10" s="1"/>
  <c r="N26" i="10" s="1"/>
  <c r="I27" i="10"/>
  <c r="K27" i="10" s="1"/>
  <c r="N27" i="10" s="1"/>
  <c r="H25" i="10"/>
  <c r="M10" i="10"/>
  <c r="L10" i="10"/>
  <c r="J10" i="10"/>
  <c r="G9" i="10"/>
  <c r="H9" i="10" s="1"/>
  <c r="G8" i="10"/>
  <c r="H8" i="10" s="1"/>
  <c r="E10" i="10"/>
  <c r="K37" i="10" l="1"/>
  <c r="N34" i="10"/>
  <c r="N37" i="10" s="1"/>
  <c r="K15" i="10"/>
  <c r="H28" i="10"/>
  <c r="I25" i="10"/>
  <c r="I28" i="10" s="1"/>
  <c r="K25" i="10"/>
  <c r="N7" i="10"/>
  <c r="I8" i="10"/>
  <c r="K8" i="10" s="1"/>
  <c r="N8" i="10" s="1"/>
  <c r="I9" i="10"/>
  <c r="K9" i="10" s="1"/>
  <c r="N9" i="10" s="1"/>
  <c r="H10" i="10"/>
  <c r="G10" i="10"/>
  <c r="K17" i="10" l="1"/>
  <c r="N15" i="10"/>
  <c r="N17" i="10" s="1"/>
  <c r="K28" i="10"/>
  <c r="N25" i="10"/>
  <c r="N28" i="10" s="1"/>
  <c r="N10" i="10"/>
  <c r="K10" i="10"/>
  <c r="I10" i="10"/>
</calcChain>
</file>

<file path=xl/sharedStrings.xml><?xml version="1.0" encoding="utf-8"?>
<sst xmlns="http://schemas.openxmlformats.org/spreadsheetml/2006/main" count="144" uniqueCount="38">
  <si>
    <t>Konsultants</t>
  </si>
  <si>
    <t xml:space="preserve">mēnešalga  </t>
  </si>
  <si>
    <t xml:space="preserve">Atalgojums  mēnesī </t>
  </si>
  <si>
    <t xml:space="preserve"> Darba devēja sociālas apdrošināš. Iemaksas (24,09%)</t>
  </si>
  <si>
    <t xml:space="preserve">Atlīdzība kopā </t>
  </si>
  <si>
    <t xml:space="preserve">   kopā </t>
  </si>
  <si>
    <t xml:space="preserve"> PKC </t>
  </si>
  <si>
    <t xml:space="preserve">Darba vietu iekārtošana </t>
  </si>
  <si>
    <t xml:space="preserve">Uzturēša-nas izdevumi </t>
  </si>
  <si>
    <t xml:space="preserve">Izdevumi Pavisam </t>
  </si>
  <si>
    <t xml:space="preserve"> Aprēķins </t>
  </si>
  <si>
    <t>( latos )</t>
  </si>
  <si>
    <t>Saeime, līmenis</t>
  </si>
  <si>
    <t>2014.-2016.gadam</t>
  </si>
  <si>
    <t>Algu grupa</t>
  </si>
  <si>
    <t>56.II</t>
  </si>
  <si>
    <t>14A</t>
  </si>
  <si>
    <t xml:space="preserve">   jaunas  amata  vietas   izveidošanai  </t>
  </si>
  <si>
    <t xml:space="preserve"> Atalgojums gadam </t>
  </si>
  <si>
    <r>
      <t>piemaksas par darba kvalitāti,  personisko darba ieguldijumu, par aizvietošanu  vidēji mēnesī</t>
    </r>
    <r>
      <rPr>
        <sz val="10"/>
        <color rgb="FFFF0000"/>
        <rFont val="Calibri"/>
        <family val="2"/>
        <charset val="186"/>
        <scheme val="minor"/>
      </rPr>
      <t xml:space="preserve"> </t>
    </r>
  </si>
  <si>
    <t xml:space="preserve">Amata nosaukums </t>
  </si>
  <si>
    <t>Nr. p/p</t>
  </si>
  <si>
    <t>Veselības apdrošināšanas polise</t>
  </si>
  <si>
    <t>2014.gadā (sākotnējais pieprasījums)</t>
  </si>
  <si>
    <t>2014.gadā (precizēts atbilstoši MK 2013.gada 27.augusta sēdes protokollēmumam Nr.</t>
  </si>
  <si>
    <t>2015.-2016.gadā (sākotnējais pieprasījums)</t>
  </si>
  <si>
    <t>2015.-2016.gadā (precizēts atbilstoši MK 2013.gada 27.augusta sēdes protokollēmumam Nr.</t>
  </si>
  <si>
    <t>03.09.2013</t>
  </si>
  <si>
    <t xml:space="preserve"> </t>
  </si>
  <si>
    <t xml:space="preserve">amatu skaits </t>
  </si>
  <si>
    <t>Veselības apdroši-nāšanas polise</t>
  </si>
  <si>
    <t>PKC jaunas amata vietas izveidošanai 2014-2016.gadā</t>
  </si>
  <si>
    <r>
      <t>atbalstīts MK 27.08.2013  sēdes prot. Nr.45 102.</t>
    </r>
    <r>
      <rPr>
        <sz val="11"/>
        <color theme="1"/>
        <rFont val="Calibri"/>
        <family val="2"/>
        <charset val="186"/>
      </rPr>
      <t>§</t>
    </r>
  </si>
  <si>
    <t xml:space="preserve">pieprasījums </t>
  </si>
  <si>
    <t xml:space="preserve"> starpība </t>
  </si>
  <si>
    <t xml:space="preserve">Izdevumi pavisam </t>
  </si>
  <si>
    <t>2014.gadā</t>
  </si>
  <si>
    <t>2015.-2016.gadā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</si>
</sst>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" fontId="1" fillId="0" borderId="0" xfId="0" applyNumberFormat="1" applyFont="1"/>
    <xf numFmtId="0" fontId="1" fillId="0" borderId="0" xfId="0" applyFont="1" applyFill="1" applyBorder="1"/>
    <xf numFmtId="0" fontId="3" fillId="0" borderId="0" xfId="0" applyFont="1" applyFill="1" applyAlignment="1">
      <alignment horizontal="left"/>
    </xf>
    <xf numFmtId="1" fontId="1" fillId="0" borderId="0" xfId="0" applyNumberFormat="1" applyFont="1" applyFill="1"/>
    <xf numFmtId="1" fontId="4" fillId="0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1" fontId="2" fillId="0" borderId="1" xfId="0" applyNumberFormat="1" applyFont="1" applyFill="1" applyBorder="1"/>
    <xf numFmtId="1" fontId="1" fillId="0" borderId="0" xfId="0" applyNumberFormat="1" applyFont="1" applyFill="1" applyBorder="1"/>
    <xf numFmtId="1" fontId="4" fillId="0" borderId="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1" fontId="2" fillId="0" borderId="2" xfId="0" applyNumberFormat="1" applyFont="1" applyBorder="1" applyAlignment="1">
      <alignment horizontal="center"/>
    </xf>
    <xf numFmtId="0" fontId="5" fillId="0" borderId="2" xfId="0" applyFont="1" applyFill="1" applyBorder="1"/>
    <xf numFmtId="1" fontId="5" fillId="0" borderId="2" xfId="0" applyNumberFormat="1" applyFont="1" applyFill="1" applyBorder="1"/>
    <xf numFmtId="1" fontId="5" fillId="0" borderId="1" xfId="0" applyNumberFormat="1" applyFont="1" applyFill="1" applyBorder="1"/>
    <xf numFmtId="0" fontId="5" fillId="0" borderId="3" xfId="0" applyFont="1" applyFill="1" applyBorder="1"/>
    <xf numFmtId="0" fontId="0" fillId="0" borderId="2" xfId="0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right"/>
    </xf>
    <xf numFmtId="1" fontId="8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0" fillId="0" borderId="2" xfId="0" applyBorder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Fill="1" applyBorder="1" applyAlignment="1">
      <alignment horizontal="center"/>
    </xf>
    <xf numFmtId="1" fontId="5" fillId="0" borderId="3" xfId="0" applyNumberFormat="1" applyFont="1" applyFill="1" applyBorder="1"/>
    <xf numFmtId="1" fontId="9" fillId="0" borderId="3" xfId="0" applyNumberFormat="1" applyFont="1" applyFill="1" applyBorder="1"/>
    <xf numFmtId="1" fontId="2" fillId="0" borderId="3" xfId="0" applyNumberFormat="1" applyFont="1" applyFill="1" applyBorder="1"/>
    <xf numFmtId="0" fontId="9" fillId="0" borderId="3" xfId="0" applyFont="1" applyBorder="1"/>
    <xf numFmtId="1" fontId="2" fillId="0" borderId="3" xfId="0" applyNumberFormat="1" applyFont="1" applyBorder="1" applyAlignment="1">
      <alignment horizontal="center"/>
    </xf>
    <xf numFmtId="0" fontId="0" fillId="0" borderId="4" xfId="0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1" fontId="2" fillId="0" borderId="4" xfId="0" applyNumberFormat="1" applyFont="1" applyFill="1" applyBorder="1"/>
    <xf numFmtId="1" fontId="7" fillId="0" borderId="4" xfId="0" applyNumberFormat="1" applyFont="1" applyFill="1" applyBorder="1"/>
    <xf numFmtId="0" fontId="7" fillId="0" borderId="4" xfId="0" applyFont="1" applyBorder="1"/>
    <xf numFmtId="1" fontId="2" fillId="0" borderId="4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Border="1"/>
    <xf numFmtId="1" fontId="1" fillId="2" borderId="0" xfId="0" applyNumberFormat="1" applyFont="1" applyFill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3" borderId="0" xfId="0" applyFill="1"/>
    <xf numFmtId="0" fontId="10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0" fontId="3" fillId="3" borderId="0" xfId="0" applyFont="1" applyFill="1"/>
    <xf numFmtId="1" fontId="1" fillId="3" borderId="0" xfId="0" applyNumberFormat="1" applyFont="1" applyFill="1"/>
    <xf numFmtId="0" fontId="0" fillId="0" borderId="5" xfId="0" applyBorder="1"/>
    <xf numFmtId="49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5" fillId="0" borderId="6" xfId="0" applyFont="1" applyFill="1" applyBorder="1"/>
    <xf numFmtId="1" fontId="5" fillId="0" borderId="6" xfId="0" applyNumberFormat="1" applyFont="1" applyFill="1" applyBorder="1"/>
    <xf numFmtId="1" fontId="2" fillId="0" borderId="6" xfId="0" applyNumberFormat="1" applyFont="1" applyFill="1" applyBorder="1"/>
    <xf numFmtId="0" fontId="9" fillId="0" borderId="6" xfId="0" applyFont="1" applyBorder="1"/>
    <xf numFmtId="49" fontId="0" fillId="0" borderId="8" xfId="0" applyNumberForma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5" fillId="0" borderId="8" xfId="0" applyFont="1" applyFill="1" applyBorder="1"/>
    <xf numFmtId="1" fontId="5" fillId="0" borderId="8" xfId="0" applyNumberFormat="1" applyFont="1" applyFill="1" applyBorder="1"/>
    <xf numFmtId="1" fontId="2" fillId="0" borderId="8" xfId="0" applyNumberFormat="1" applyFont="1" applyFill="1" applyBorder="1"/>
    <xf numFmtId="0" fontId="9" fillId="0" borderId="8" xfId="0" applyFont="1" applyBorder="1"/>
    <xf numFmtId="49" fontId="0" fillId="0" borderId="9" xfId="0" applyNumberForma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/>
    <xf numFmtId="1" fontId="5" fillId="0" borderId="9" xfId="0" applyNumberFormat="1" applyFont="1" applyFill="1" applyBorder="1"/>
    <xf numFmtId="0" fontId="9" fillId="0" borderId="9" xfId="0" applyFon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2" fillId="4" borderId="19" xfId="0" applyFont="1" applyFill="1" applyBorder="1"/>
    <xf numFmtId="1" fontId="2" fillId="4" borderId="19" xfId="0" applyNumberFormat="1" applyFont="1" applyFill="1" applyBorder="1"/>
    <xf numFmtId="0" fontId="1" fillId="4" borderId="13" xfId="0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B5" sqref="B5"/>
    </sheetView>
  </sheetViews>
  <sheetFormatPr defaultRowHeight="15" x14ac:dyDescent="0.25"/>
  <cols>
    <col min="1" max="1" width="4.5703125" customWidth="1"/>
    <col min="2" max="2" width="12" customWidth="1"/>
    <col min="3" max="3" width="8" customWidth="1"/>
    <col min="4" max="4" width="7.5703125" customWidth="1"/>
    <col min="5" max="5" width="9.85546875" customWidth="1"/>
    <col min="6" max="6" width="15" customWidth="1"/>
    <col min="7" max="7" width="10.85546875" customWidth="1"/>
    <col min="8" max="8" width="11.140625" customWidth="1"/>
    <col min="9" max="9" width="12.85546875" customWidth="1"/>
    <col min="10" max="10" width="8.7109375" customWidth="1"/>
    <col min="11" max="11" width="10" customWidth="1"/>
    <col min="12" max="12" width="10.28515625" customWidth="1"/>
    <col min="13" max="13" width="9" customWidth="1"/>
    <col min="14" max="14" width="9.28515625" customWidth="1"/>
    <col min="15" max="15" width="7" customWidth="1"/>
    <col min="16" max="16" width="7.28515625" customWidth="1"/>
    <col min="17" max="17" width="6.42578125" customWidth="1"/>
    <col min="18" max="18" width="7.140625" customWidth="1"/>
  </cols>
  <sheetData>
    <row r="1" spans="1:14" x14ac:dyDescent="0.25">
      <c r="D1" s="2"/>
      <c r="E1" s="1"/>
      <c r="F1" s="1"/>
      <c r="G1" s="1"/>
      <c r="H1" s="1"/>
      <c r="I1" s="1"/>
      <c r="J1" s="1"/>
      <c r="K1" s="1"/>
    </row>
    <row r="2" spans="1:14" x14ac:dyDescent="0.25">
      <c r="D2" s="2"/>
      <c r="E2" s="1"/>
      <c r="G2" s="15" t="s">
        <v>10</v>
      </c>
      <c r="H2" s="1"/>
      <c r="I2" s="1"/>
      <c r="J2" s="1"/>
      <c r="K2" s="1"/>
    </row>
    <row r="3" spans="1:14" x14ac:dyDescent="0.25">
      <c r="D3" s="2"/>
      <c r="E3" s="16" t="s">
        <v>6</v>
      </c>
      <c r="F3" s="3" t="s">
        <v>17</v>
      </c>
      <c r="G3" s="3"/>
      <c r="H3" s="24"/>
      <c r="I3" s="25" t="s">
        <v>13</v>
      </c>
      <c r="J3" s="23"/>
      <c r="K3" s="4"/>
      <c r="L3" s="4"/>
      <c r="M3" s="11"/>
    </row>
    <row r="4" spans="1:14" x14ac:dyDescent="0.25">
      <c r="D4" s="2"/>
      <c r="E4" s="1"/>
      <c r="F4" s="1"/>
      <c r="G4" s="1"/>
      <c r="H4" s="1"/>
      <c r="I4" s="1"/>
      <c r="J4" s="1"/>
      <c r="K4" s="1"/>
    </row>
    <row r="5" spans="1:14" x14ac:dyDescent="0.25">
      <c r="B5" s="50" t="s">
        <v>23</v>
      </c>
      <c r="C5" s="51"/>
      <c r="D5" s="52"/>
      <c r="E5" s="53"/>
      <c r="F5" s="4"/>
      <c r="G5" s="4"/>
      <c r="H5" s="4"/>
      <c r="I5" s="4"/>
      <c r="J5" s="4"/>
      <c r="K5" s="11"/>
      <c r="M5" t="s">
        <v>11</v>
      </c>
    </row>
    <row r="6" spans="1:14" ht="78.75" customHeight="1" x14ac:dyDescent="0.25">
      <c r="A6" s="35" t="s">
        <v>21</v>
      </c>
      <c r="B6" s="32" t="s">
        <v>20</v>
      </c>
      <c r="C6" s="33" t="s">
        <v>12</v>
      </c>
      <c r="D6" s="34" t="s">
        <v>14</v>
      </c>
      <c r="E6" s="12" t="s">
        <v>1</v>
      </c>
      <c r="F6" s="5" t="s">
        <v>19</v>
      </c>
      <c r="G6" s="7" t="s">
        <v>2</v>
      </c>
      <c r="H6" s="26" t="s">
        <v>18</v>
      </c>
      <c r="I6" s="6" t="s">
        <v>3</v>
      </c>
      <c r="J6" s="7" t="s">
        <v>22</v>
      </c>
      <c r="K6" s="13" t="s">
        <v>4</v>
      </c>
      <c r="L6" s="28" t="s">
        <v>7</v>
      </c>
      <c r="M6" s="29" t="s">
        <v>8</v>
      </c>
      <c r="N6" s="14" t="s">
        <v>9</v>
      </c>
    </row>
    <row r="7" spans="1:14" ht="20.25" customHeight="1" x14ac:dyDescent="0.25">
      <c r="A7" s="31">
        <v>1</v>
      </c>
      <c r="B7" s="8" t="s">
        <v>0</v>
      </c>
      <c r="C7" s="22" t="s">
        <v>15</v>
      </c>
      <c r="D7" s="22" t="s">
        <v>16</v>
      </c>
      <c r="E7" s="18">
        <v>1591</v>
      </c>
      <c r="F7" s="19">
        <v>0</v>
      </c>
      <c r="G7" s="19">
        <v>1591</v>
      </c>
      <c r="H7" s="27">
        <v>19092</v>
      </c>
      <c r="I7" s="19">
        <v>4599</v>
      </c>
      <c r="J7" s="20">
        <v>150</v>
      </c>
      <c r="K7" s="10">
        <v>23841</v>
      </c>
      <c r="L7" s="30">
        <v>2000</v>
      </c>
      <c r="M7" s="30">
        <v>468</v>
      </c>
      <c r="N7" s="17">
        <f>K7+L7+M7</f>
        <v>26309</v>
      </c>
    </row>
    <row r="8" spans="1:14" ht="15.75" x14ac:dyDescent="0.25">
      <c r="A8" s="31">
        <v>2</v>
      </c>
      <c r="B8" s="8" t="s">
        <v>0</v>
      </c>
      <c r="C8" s="22" t="s">
        <v>15</v>
      </c>
      <c r="D8" s="22" t="s">
        <v>16</v>
      </c>
      <c r="E8" s="18">
        <v>1591</v>
      </c>
      <c r="F8" s="19">
        <v>0</v>
      </c>
      <c r="G8" s="19">
        <f t="shared" ref="G8:G9" si="0">E8+F8</f>
        <v>1591</v>
      </c>
      <c r="H8" s="27">
        <f t="shared" ref="H8:H9" si="1">G8*12</f>
        <v>19092</v>
      </c>
      <c r="I8" s="19">
        <f t="shared" ref="I8:I9" si="2">H8*24.09/100</f>
        <v>4599.2627999999995</v>
      </c>
      <c r="J8" s="20">
        <v>150</v>
      </c>
      <c r="K8" s="10">
        <f>H8+I8+J8</f>
        <v>23841.2628</v>
      </c>
      <c r="L8" s="30">
        <v>2000</v>
      </c>
      <c r="M8" s="27">
        <v>468</v>
      </c>
      <c r="N8" s="17">
        <f t="shared" ref="N8:N9" si="3">K8+L8+M8</f>
        <v>26309.2628</v>
      </c>
    </row>
    <row r="9" spans="1:14" ht="16.5" thickBot="1" x14ac:dyDescent="0.3">
      <c r="A9" s="36">
        <v>3</v>
      </c>
      <c r="B9" s="9" t="s">
        <v>0</v>
      </c>
      <c r="C9" s="37" t="s">
        <v>15</v>
      </c>
      <c r="D9" s="37" t="s">
        <v>16</v>
      </c>
      <c r="E9" s="21">
        <v>1591</v>
      </c>
      <c r="F9" s="38">
        <v>0</v>
      </c>
      <c r="G9" s="38">
        <f t="shared" si="0"/>
        <v>1591</v>
      </c>
      <c r="H9" s="39">
        <f t="shared" si="1"/>
        <v>19092</v>
      </c>
      <c r="I9" s="38">
        <f t="shared" si="2"/>
        <v>4599.2627999999995</v>
      </c>
      <c r="J9" s="38">
        <v>150</v>
      </c>
      <c r="K9" s="40">
        <f t="shared" ref="K9" si="4">H9+I9+J9</f>
        <v>23841.2628</v>
      </c>
      <c r="L9" s="41">
        <v>2000</v>
      </c>
      <c r="M9" s="41">
        <v>468</v>
      </c>
      <c r="N9" s="42">
        <f t="shared" si="3"/>
        <v>26309.2628</v>
      </c>
    </row>
    <row r="10" spans="1:14" ht="17.25" thickTop="1" thickBot="1" x14ac:dyDescent="0.3">
      <c r="A10" s="43"/>
      <c r="B10" s="44"/>
      <c r="C10" s="44"/>
      <c r="D10" s="45" t="s">
        <v>5</v>
      </c>
      <c r="E10" s="44">
        <f>E7+E8+E9</f>
        <v>4773</v>
      </c>
      <c r="F10" s="46">
        <v>0</v>
      </c>
      <c r="G10" s="46">
        <f t="shared" ref="G10" si="5">G7+G8+G9</f>
        <v>4773</v>
      </c>
      <c r="H10" s="47">
        <f>H7+H8+H9</f>
        <v>57276</v>
      </c>
      <c r="I10" s="46">
        <f t="shared" ref="I10:K10" si="6">I7+I8+I9</f>
        <v>13797.525600000001</v>
      </c>
      <c r="J10" s="46">
        <f>J7+J8+J9</f>
        <v>450</v>
      </c>
      <c r="K10" s="46">
        <f t="shared" si="6"/>
        <v>71523.525599999994</v>
      </c>
      <c r="L10" s="48">
        <f>L7+L8+L9</f>
        <v>6000</v>
      </c>
      <c r="M10" s="48">
        <f>M7+M8+M9</f>
        <v>1404</v>
      </c>
      <c r="N10" s="49">
        <f>SUM(N7:N9)</f>
        <v>78927.525599999994</v>
      </c>
    </row>
    <row r="11" spans="1:14" ht="29.25" customHeight="1" thickTop="1" x14ac:dyDescent="0.25"/>
    <row r="12" spans="1:14" ht="18" customHeight="1" x14ac:dyDescent="0.25">
      <c r="B12" s="50" t="s">
        <v>24</v>
      </c>
      <c r="C12" s="51"/>
      <c r="D12" s="52"/>
      <c r="E12" s="53"/>
      <c r="F12" s="53"/>
      <c r="G12" s="53"/>
      <c r="H12" s="53"/>
      <c r="I12" s="53"/>
      <c r="J12" s="4"/>
      <c r="K12" s="11"/>
      <c r="M12" t="s">
        <v>11</v>
      </c>
    </row>
    <row r="13" spans="1:14" ht="80.25" customHeight="1" x14ac:dyDescent="0.25">
      <c r="A13" s="35" t="s">
        <v>21</v>
      </c>
      <c r="B13" s="32" t="s">
        <v>20</v>
      </c>
      <c r="C13" s="33" t="s">
        <v>12</v>
      </c>
      <c r="D13" s="34" t="s">
        <v>14</v>
      </c>
      <c r="E13" s="12" t="s">
        <v>1</v>
      </c>
      <c r="F13" s="5" t="s">
        <v>19</v>
      </c>
      <c r="G13" s="7" t="s">
        <v>2</v>
      </c>
      <c r="H13" s="26" t="s">
        <v>18</v>
      </c>
      <c r="I13" s="6" t="s">
        <v>3</v>
      </c>
      <c r="J13" s="7" t="s">
        <v>22</v>
      </c>
      <c r="K13" s="13" t="s">
        <v>4</v>
      </c>
      <c r="L13" s="28" t="s">
        <v>7</v>
      </c>
      <c r="M13" s="29" t="s">
        <v>8</v>
      </c>
      <c r="N13" s="14" t="s">
        <v>9</v>
      </c>
    </row>
    <row r="14" spans="1:14" ht="29.25" customHeight="1" x14ac:dyDescent="0.25">
      <c r="A14" s="31">
        <v>1</v>
      </c>
      <c r="B14" s="8" t="s">
        <v>0</v>
      </c>
      <c r="C14" s="22" t="s">
        <v>15</v>
      </c>
      <c r="D14" s="22" t="s">
        <v>16</v>
      </c>
      <c r="E14" s="18">
        <v>1591</v>
      </c>
      <c r="F14" s="19">
        <v>0</v>
      </c>
      <c r="G14" s="19">
        <v>1591</v>
      </c>
      <c r="H14" s="27">
        <v>19092</v>
      </c>
      <c r="I14" s="19">
        <v>4599</v>
      </c>
      <c r="J14" s="20">
        <v>150</v>
      </c>
      <c r="K14" s="10">
        <v>23841</v>
      </c>
      <c r="L14" s="30">
        <v>2000</v>
      </c>
      <c r="M14" s="30">
        <v>468</v>
      </c>
      <c r="N14" s="17">
        <f>K14+L14+M14</f>
        <v>26309</v>
      </c>
    </row>
    <row r="15" spans="1:14" ht="29.25" customHeight="1" thickBot="1" x14ac:dyDescent="0.3">
      <c r="A15" s="31">
        <v>2</v>
      </c>
      <c r="B15" s="8" t="s">
        <v>0</v>
      </c>
      <c r="C15" s="22" t="s">
        <v>15</v>
      </c>
      <c r="D15" s="22" t="s">
        <v>16</v>
      </c>
      <c r="E15" s="18">
        <v>1591</v>
      </c>
      <c r="F15" s="19">
        <v>0</v>
      </c>
      <c r="G15" s="19">
        <f t="shared" ref="G15" si="7">E15+F15</f>
        <v>1591</v>
      </c>
      <c r="H15" s="27">
        <f t="shared" ref="H15" si="8">G15*12</f>
        <v>19092</v>
      </c>
      <c r="I15" s="19">
        <f t="shared" ref="I15" si="9">H15*24.09/100</f>
        <v>4599.2627999999995</v>
      </c>
      <c r="J15" s="20">
        <v>150</v>
      </c>
      <c r="K15" s="10">
        <f>H15+I15+J15</f>
        <v>23841.2628</v>
      </c>
      <c r="L15" s="30">
        <v>2000</v>
      </c>
      <c r="M15" s="27">
        <v>468</v>
      </c>
      <c r="N15" s="17">
        <f t="shared" ref="N15" si="10">K15+L15+M15</f>
        <v>26309.2628</v>
      </c>
    </row>
    <row r="16" spans="1:14" ht="29.25" hidden="1" customHeight="1" thickBot="1" x14ac:dyDescent="0.3">
      <c r="A16" s="36"/>
      <c r="B16" s="9"/>
      <c r="C16" s="37"/>
      <c r="D16" s="37"/>
      <c r="E16" s="21"/>
      <c r="F16" s="38"/>
      <c r="G16" s="38"/>
      <c r="H16" s="39"/>
      <c r="I16" s="38"/>
      <c r="J16" s="38"/>
      <c r="K16" s="40"/>
      <c r="L16" s="41"/>
      <c r="M16" s="41"/>
      <c r="N16" s="42"/>
    </row>
    <row r="17" spans="1:14" ht="17.25" thickTop="1" thickBot="1" x14ac:dyDescent="0.3">
      <c r="A17" s="43"/>
      <c r="B17" s="44"/>
      <c r="C17" s="44"/>
      <c r="D17" s="45" t="s">
        <v>5</v>
      </c>
      <c r="E17" s="44">
        <f>E14+E15+E16</f>
        <v>3182</v>
      </c>
      <c r="F17" s="46">
        <v>0</v>
      </c>
      <c r="G17" s="46">
        <f t="shared" ref="G17" si="11">G14+G15+G16</f>
        <v>3182</v>
      </c>
      <c r="H17" s="47">
        <f>H14+H15+H16</f>
        <v>38184</v>
      </c>
      <c r="I17" s="46">
        <f t="shared" ref="I17" si="12">I14+I15+I16</f>
        <v>9198.2628000000004</v>
      </c>
      <c r="J17" s="46">
        <f>J14+J15+J16</f>
        <v>300</v>
      </c>
      <c r="K17" s="46">
        <f t="shared" ref="K17" si="13">K14+K15+K16</f>
        <v>47682.262799999997</v>
      </c>
      <c r="L17" s="48">
        <f>L14+L15+L16</f>
        <v>4000</v>
      </c>
      <c r="M17" s="48">
        <f>M14+M15+M16</f>
        <v>936</v>
      </c>
      <c r="N17" s="49">
        <f>SUM(N14:N16)</f>
        <v>52618.262799999997</v>
      </c>
    </row>
    <row r="18" spans="1:14" ht="16.5" thickTop="1" x14ac:dyDescent="0.25">
      <c r="A18" s="54"/>
      <c r="B18" s="55"/>
      <c r="C18" s="55"/>
      <c r="D18" s="56"/>
      <c r="E18" s="55"/>
      <c r="F18" s="57"/>
      <c r="G18" s="57"/>
      <c r="H18" s="58"/>
      <c r="I18" s="57"/>
      <c r="J18" s="57"/>
      <c r="K18" s="57"/>
      <c r="L18" s="59"/>
      <c r="M18" s="59"/>
      <c r="N18" s="60"/>
    </row>
    <row r="19" spans="1:14" ht="15.75" x14ac:dyDescent="0.25">
      <c r="A19" s="54"/>
      <c r="B19" s="55"/>
      <c r="C19" s="55"/>
      <c r="D19" s="56"/>
      <c r="E19" s="55"/>
      <c r="F19" s="57"/>
      <c r="G19" s="57"/>
      <c r="H19" s="58"/>
      <c r="I19" s="57"/>
      <c r="J19" s="57"/>
      <c r="K19" s="57"/>
      <c r="L19" s="59"/>
      <c r="M19" s="59"/>
      <c r="N19" s="60"/>
    </row>
    <row r="20" spans="1:14" ht="15.75" x14ac:dyDescent="0.25">
      <c r="A20" s="54"/>
      <c r="B20" s="55"/>
      <c r="C20" s="55"/>
      <c r="D20" s="56"/>
      <c r="E20" s="55"/>
      <c r="F20" s="57"/>
      <c r="G20" s="57"/>
      <c r="H20" s="58"/>
      <c r="I20" s="57"/>
      <c r="J20" s="57"/>
      <c r="K20" s="57"/>
      <c r="L20" s="59"/>
      <c r="M20" s="59"/>
      <c r="N20" s="60"/>
    </row>
    <row r="21" spans="1:14" ht="15.75" x14ac:dyDescent="0.25">
      <c r="A21" s="54"/>
      <c r="B21" s="55"/>
      <c r="C21" s="55"/>
      <c r="D21" s="56"/>
      <c r="E21" s="55"/>
      <c r="F21" s="57"/>
      <c r="G21" s="57"/>
      <c r="H21" s="58"/>
      <c r="I21" s="57"/>
      <c r="J21" s="57"/>
      <c r="K21" s="57"/>
      <c r="L21" s="59"/>
      <c r="M21" s="59"/>
      <c r="N21" s="60"/>
    </row>
    <row r="22" spans="1:14" ht="15.75" x14ac:dyDescent="0.25">
      <c r="A22" s="54"/>
      <c r="B22" s="55"/>
      <c r="C22" s="55"/>
      <c r="D22" s="56"/>
      <c r="E22" s="55"/>
      <c r="F22" s="57"/>
      <c r="G22" s="57"/>
      <c r="H22" s="58"/>
      <c r="I22" s="57"/>
      <c r="J22" s="57"/>
      <c r="K22" s="57"/>
      <c r="L22" s="59"/>
      <c r="M22" s="59"/>
      <c r="N22" s="60"/>
    </row>
    <row r="23" spans="1:14" x14ac:dyDescent="0.25">
      <c r="B23" s="50" t="s">
        <v>25</v>
      </c>
      <c r="C23" s="51"/>
      <c r="D23" s="52"/>
      <c r="E23" s="53"/>
      <c r="F23" s="53"/>
      <c r="G23" s="4"/>
      <c r="H23" s="4"/>
      <c r="I23" s="4"/>
      <c r="J23" s="4"/>
      <c r="K23" s="11"/>
      <c r="M23" t="s">
        <v>11</v>
      </c>
    </row>
    <row r="24" spans="1:14" ht="77.25" x14ac:dyDescent="0.25">
      <c r="A24" s="35" t="s">
        <v>21</v>
      </c>
      <c r="B24" s="32" t="s">
        <v>20</v>
      </c>
      <c r="C24" s="33" t="s">
        <v>12</v>
      </c>
      <c r="D24" s="34" t="s">
        <v>14</v>
      </c>
      <c r="E24" s="12" t="s">
        <v>1</v>
      </c>
      <c r="F24" s="5" t="s">
        <v>19</v>
      </c>
      <c r="G24" s="7" t="s">
        <v>2</v>
      </c>
      <c r="H24" s="26" t="s">
        <v>18</v>
      </c>
      <c r="I24" s="6" t="s">
        <v>3</v>
      </c>
      <c r="J24" s="7" t="s">
        <v>22</v>
      </c>
      <c r="K24" s="13" t="s">
        <v>4</v>
      </c>
      <c r="L24" s="28" t="s">
        <v>7</v>
      </c>
      <c r="M24" s="29" t="s">
        <v>8</v>
      </c>
      <c r="N24" s="14" t="s">
        <v>9</v>
      </c>
    </row>
    <row r="25" spans="1:14" ht="15.75" x14ac:dyDescent="0.25">
      <c r="A25" s="31">
        <v>1</v>
      </c>
      <c r="B25" s="8" t="s">
        <v>0</v>
      </c>
      <c r="C25" s="22" t="s">
        <v>15</v>
      </c>
      <c r="D25" s="22" t="s">
        <v>16</v>
      </c>
      <c r="E25" s="18">
        <v>1591</v>
      </c>
      <c r="F25" s="19">
        <v>0</v>
      </c>
      <c r="G25" s="19">
        <f>E25+F25</f>
        <v>1591</v>
      </c>
      <c r="H25" s="27">
        <f>G25*12</f>
        <v>19092</v>
      </c>
      <c r="I25" s="19">
        <f>H25*24.09/100</f>
        <v>4599.2627999999995</v>
      </c>
      <c r="J25" s="20">
        <v>150</v>
      </c>
      <c r="K25" s="10">
        <f>H25+I25+J25</f>
        <v>23841.2628</v>
      </c>
      <c r="L25" s="30"/>
      <c r="M25" s="30">
        <v>468</v>
      </c>
      <c r="N25" s="17">
        <f>K25+L25+M25</f>
        <v>24309.2628</v>
      </c>
    </row>
    <row r="26" spans="1:14" ht="15.75" x14ac:dyDescent="0.25">
      <c r="A26" s="31">
        <v>2</v>
      </c>
      <c r="B26" s="8" t="s">
        <v>0</v>
      </c>
      <c r="C26" s="22" t="s">
        <v>15</v>
      </c>
      <c r="D26" s="22" t="s">
        <v>16</v>
      </c>
      <c r="E26" s="18">
        <v>1591</v>
      </c>
      <c r="F26" s="19">
        <v>0</v>
      </c>
      <c r="G26" s="19">
        <f t="shared" ref="G26:G27" si="14">E26+F26</f>
        <v>1591</v>
      </c>
      <c r="H26" s="27">
        <f t="shared" ref="H26:H27" si="15">G26*12</f>
        <v>19092</v>
      </c>
      <c r="I26" s="19">
        <f t="shared" ref="I26:I27" si="16">H26*24.09/100</f>
        <v>4599.2627999999995</v>
      </c>
      <c r="J26" s="20">
        <v>150</v>
      </c>
      <c r="K26" s="10">
        <f>H26+I26+J26</f>
        <v>23841.2628</v>
      </c>
      <c r="L26" s="30"/>
      <c r="M26" s="27">
        <v>468</v>
      </c>
      <c r="N26" s="17">
        <f t="shared" ref="N26:N27" si="17">K26+L26+M26</f>
        <v>24309.2628</v>
      </c>
    </row>
    <row r="27" spans="1:14" ht="16.5" thickBot="1" x14ac:dyDescent="0.3">
      <c r="A27" s="36">
        <v>3</v>
      </c>
      <c r="B27" s="9" t="s">
        <v>0</v>
      </c>
      <c r="C27" s="37" t="s">
        <v>15</v>
      </c>
      <c r="D27" s="37" t="s">
        <v>16</v>
      </c>
      <c r="E27" s="21">
        <v>1591</v>
      </c>
      <c r="F27" s="38">
        <v>0</v>
      </c>
      <c r="G27" s="38">
        <f t="shared" si="14"/>
        <v>1591</v>
      </c>
      <c r="H27" s="39">
        <f t="shared" si="15"/>
        <v>19092</v>
      </c>
      <c r="I27" s="38">
        <f t="shared" si="16"/>
        <v>4599.2627999999995</v>
      </c>
      <c r="J27" s="38">
        <v>150</v>
      </c>
      <c r="K27" s="40">
        <f t="shared" ref="K27" si="18">H27+I27+J27</f>
        <v>23841.2628</v>
      </c>
      <c r="L27" s="41"/>
      <c r="M27" s="41">
        <v>468</v>
      </c>
      <c r="N27" s="42">
        <f t="shared" si="17"/>
        <v>24309.2628</v>
      </c>
    </row>
    <row r="28" spans="1:14" ht="17.25" thickTop="1" thickBot="1" x14ac:dyDescent="0.3">
      <c r="A28" s="43"/>
      <c r="B28" s="44"/>
      <c r="C28" s="44"/>
      <c r="D28" s="45" t="s">
        <v>5</v>
      </c>
      <c r="E28" s="44">
        <f>E25+E26+E27</f>
        <v>4773</v>
      </c>
      <c r="F28" s="46">
        <v>0</v>
      </c>
      <c r="G28" s="46">
        <f t="shared" ref="G28" si="19">G25+G26+G27</f>
        <v>4773</v>
      </c>
      <c r="H28" s="47">
        <f>H25+H26+H27</f>
        <v>57276</v>
      </c>
      <c r="I28" s="46">
        <f t="shared" ref="I28" si="20">I25+I26+I27</f>
        <v>13797.788399999998</v>
      </c>
      <c r="J28" s="46">
        <f>J25+J26+J27</f>
        <v>450</v>
      </c>
      <c r="K28" s="46">
        <f t="shared" ref="K28" si="21">K25+K26+K27</f>
        <v>71523.788400000005</v>
      </c>
      <c r="L28" s="48">
        <f>L25+L26+L27</f>
        <v>0</v>
      </c>
      <c r="M28" s="48">
        <f>M25+M26+M27</f>
        <v>1404</v>
      </c>
      <c r="N28" s="49">
        <f>SUM(N25:N27)</f>
        <v>72927.788400000005</v>
      </c>
    </row>
    <row r="29" spans="1:14" ht="15.75" thickTop="1" x14ac:dyDescent="0.25"/>
    <row r="32" spans="1:14" x14ac:dyDescent="0.25">
      <c r="B32" s="50" t="s">
        <v>26</v>
      </c>
      <c r="C32" s="51"/>
      <c r="D32" s="52"/>
      <c r="E32" s="53"/>
      <c r="F32" s="53"/>
      <c r="G32" s="53"/>
      <c r="H32" s="53"/>
      <c r="I32" s="53"/>
      <c r="J32" s="4"/>
      <c r="K32" s="11"/>
      <c r="M32" t="s">
        <v>11</v>
      </c>
    </row>
    <row r="33" spans="1:14" ht="77.25" x14ac:dyDescent="0.25">
      <c r="A33" s="35" t="s">
        <v>21</v>
      </c>
      <c r="B33" s="32" t="s">
        <v>20</v>
      </c>
      <c r="C33" s="33" t="s">
        <v>12</v>
      </c>
      <c r="D33" s="34" t="s">
        <v>14</v>
      </c>
      <c r="E33" s="12" t="s">
        <v>1</v>
      </c>
      <c r="F33" s="5" t="s">
        <v>19</v>
      </c>
      <c r="G33" s="7" t="s">
        <v>2</v>
      </c>
      <c r="H33" s="26" t="s">
        <v>18</v>
      </c>
      <c r="I33" s="6" t="s">
        <v>3</v>
      </c>
      <c r="J33" s="7" t="s">
        <v>22</v>
      </c>
      <c r="K33" s="13" t="s">
        <v>4</v>
      </c>
      <c r="L33" s="28" t="s">
        <v>7</v>
      </c>
      <c r="M33" s="29" t="s">
        <v>8</v>
      </c>
      <c r="N33" s="14" t="s">
        <v>9</v>
      </c>
    </row>
    <row r="34" spans="1:14" ht="15.75" x14ac:dyDescent="0.25">
      <c r="A34" s="31">
        <v>1</v>
      </c>
      <c r="B34" s="8" t="s">
        <v>0</v>
      </c>
      <c r="C34" s="22" t="s">
        <v>15</v>
      </c>
      <c r="D34" s="22" t="s">
        <v>16</v>
      </c>
      <c r="E34" s="18">
        <v>1591</v>
      </c>
      <c r="F34" s="19">
        <v>0</v>
      </c>
      <c r="G34" s="19">
        <f>E34+F34</f>
        <v>1591</v>
      </c>
      <c r="H34" s="27">
        <f>G34*12</f>
        <v>19092</v>
      </c>
      <c r="I34" s="19">
        <f>H34*24.09/100</f>
        <v>4599.2627999999995</v>
      </c>
      <c r="J34" s="20">
        <v>150</v>
      </c>
      <c r="K34" s="10">
        <f>H34+I34+J34</f>
        <v>23841.2628</v>
      </c>
      <c r="L34" s="30"/>
      <c r="M34" s="30">
        <v>468</v>
      </c>
      <c r="N34" s="17">
        <f>K34+L34+M34</f>
        <v>24309.2628</v>
      </c>
    </row>
    <row r="35" spans="1:14" ht="16.5" thickBot="1" x14ac:dyDescent="0.3">
      <c r="A35" s="31">
        <v>2</v>
      </c>
      <c r="B35" s="8" t="s">
        <v>0</v>
      </c>
      <c r="C35" s="22" t="s">
        <v>15</v>
      </c>
      <c r="D35" s="22" t="s">
        <v>16</v>
      </c>
      <c r="E35" s="18">
        <v>1591</v>
      </c>
      <c r="F35" s="19">
        <v>0</v>
      </c>
      <c r="G35" s="19">
        <f t="shared" ref="G35:G36" si="22">E35+F35</f>
        <v>1591</v>
      </c>
      <c r="H35" s="27">
        <f t="shared" ref="H35:H36" si="23">G35*12</f>
        <v>19092</v>
      </c>
      <c r="I35" s="19">
        <f t="shared" ref="I35:I36" si="24">H35*24.09/100</f>
        <v>4599.2627999999995</v>
      </c>
      <c r="J35" s="20">
        <v>150</v>
      </c>
      <c r="K35" s="10">
        <f>H35+I35+J35</f>
        <v>23841.2628</v>
      </c>
      <c r="L35" s="30"/>
      <c r="M35" s="27">
        <v>468</v>
      </c>
      <c r="N35" s="17">
        <f t="shared" ref="N35" si="25">K35+L35+M35</f>
        <v>24309.2628</v>
      </c>
    </row>
    <row r="36" spans="1:14" ht="16.5" hidden="1" thickBot="1" x14ac:dyDescent="0.3">
      <c r="A36" s="36"/>
      <c r="B36" s="9"/>
      <c r="C36" s="37"/>
      <c r="D36" s="37"/>
      <c r="E36" s="21"/>
      <c r="F36" s="38"/>
      <c r="G36" s="38">
        <f t="shared" si="22"/>
        <v>0</v>
      </c>
      <c r="H36" s="39">
        <f t="shared" si="23"/>
        <v>0</v>
      </c>
      <c r="I36" s="38">
        <f t="shared" si="24"/>
        <v>0</v>
      </c>
      <c r="J36" s="38"/>
      <c r="K36" s="40"/>
      <c r="L36" s="41"/>
      <c r="M36" s="41"/>
      <c r="N36" s="42"/>
    </row>
    <row r="37" spans="1:14" ht="17.25" thickTop="1" thickBot="1" x14ac:dyDescent="0.3">
      <c r="A37" s="43"/>
      <c r="B37" s="44"/>
      <c r="C37" s="44"/>
      <c r="D37" s="45" t="s">
        <v>5</v>
      </c>
      <c r="E37" s="44">
        <f>E34+E35+E36</f>
        <v>3182</v>
      </c>
      <c r="F37" s="46">
        <v>0</v>
      </c>
      <c r="G37" s="46">
        <f t="shared" ref="G37" si="26">G34+G35+G36</f>
        <v>3182</v>
      </c>
      <c r="H37" s="47">
        <f>H34+H35+H36</f>
        <v>38184</v>
      </c>
      <c r="I37" s="46">
        <f t="shared" ref="I37" si="27">I34+I35+I36</f>
        <v>9198.525599999999</v>
      </c>
      <c r="J37" s="46">
        <f>J34+J35+J36</f>
        <v>300</v>
      </c>
      <c r="K37" s="46">
        <f t="shared" ref="K37" si="28">K34+K35+K36</f>
        <v>47682.525600000001</v>
      </c>
      <c r="L37" s="48">
        <f>L34+L35+L36</f>
        <v>0</v>
      </c>
      <c r="M37" s="48">
        <f>M34+M35+M36</f>
        <v>936</v>
      </c>
      <c r="N37" s="49">
        <f>SUM(N34:N36)</f>
        <v>48618.525600000001</v>
      </c>
    </row>
    <row r="38" spans="1:14" ht="15.75" thickTop="1" x14ac:dyDescent="0.25"/>
    <row r="40" spans="1:14" x14ac:dyDescent="0.25">
      <c r="B40" t="s">
        <v>27</v>
      </c>
    </row>
  </sheetData>
  <pageMargins left="0.31496062992125984" right="0.31496062992125984" top="0.55118110236220474" bottom="0.55118110236220474" header="0.31496062992125984" footer="0.31496062992125984"/>
  <pageSetup paperSize="9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4" workbookViewId="0">
      <selection activeCell="L14" sqref="L14"/>
    </sheetView>
  </sheetViews>
  <sheetFormatPr defaultRowHeight="15" x14ac:dyDescent="0.25"/>
  <cols>
    <col min="1" max="1" width="16.28515625" customWidth="1"/>
    <col min="2" max="2" width="11.140625" customWidth="1"/>
    <col min="3" max="3" width="8" customWidth="1"/>
    <col min="4" max="4" width="9.28515625" customWidth="1"/>
    <col min="5" max="5" width="10.42578125" customWidth="1"/>
    <col min="6" max="6" width="10" customWidth="1"/>
    <col min="7" max="7" width="11.42578125" customWidth="1"/>
    <col min="8" max="8" width="9.28515625" customWidth="1"/>
    <col min="9" max="9" width="8.7109375" customWidth="1"/>
    <col min="10" max="10" width="10.28515625" customWidth="1"/>
    <col min="11" max="11" width="9" customWidth="1"/>
    <col min="12" max="12" width="9.28515625" customWidth="1"/>
    <col min="13" max="13" width="7.28515625" customWidth="1"/>
    <col min="14" max="14" width="6.42578125" customWidth="1"/>
    <col min="15" max="15" width="7.140625" customWidth="1"/>
  </cols>
  <sheetData>
    <row r="1" spans="1:12" x14ac:dyDescent="0.25">
      <c r="D1" s="1"/>
      <c r="E1" s="1"/>
      <c r="F1" s="1"/>
      <c r="G1" s="1"/>
      <c r="H1" s="1"/>
      <c r="I1" s="1"/>
    </row>
    <row r="2" spans="1:12" x14ac:dyDescent="0.25">
      <c r="D2" s="1"/>
      <c r="F2" s="15" t="s">
        <v>10</v>
      </c>
      <c r="G2" s="1"/>
      <c r="H2" s="1"/>
      <c r="I2" s="1"/>
    </row>
    <row r="3" spans="1:12" x14ac:dyDescent="0.25">
      <c r="B3" s="62" t="s">
        <v>28</v>
      </c>
      <c r="C3" s="63"/>
      <c r="D3" s="64" t="s">
        <v>31</v>
      </c>
      <c r="E3" s="64"/>
      <c r="F3" s="64"/>
      <c r="G3" s="64"/>
      <c r="H3" s="64"/>
      <c r="I3" s="4"/>
    </row>
    <row r="4" spans="1:12" x14ac:dyDescent="0.25">
      <c r="A4" s="61"/>
      <c r="B4" s="62"/>
      <c r="C4" s="63"/>
      <c r="D4" s="64"/>
      <c r="E4" s="64"/>
      <c r="F4" s="64"/>
      <c r="G4" s="64"/>
      <c r="H4" s="64"/>
      <c r="I4" s="4"/>
    </row>
    <row r="5" spans="1:12" ht="15.75" thickBot="1" x14ac:dyDescent="0.3">
      <c r="A5" s="50" t="s">
        <v>36</v>
      </c>
      <c r="C5" s="65"/>
      <c r="D5" s="66"/>
      <c r="E5" s="66"/>
      <c r="F5" s="66"/>
      <c r="G5" s="66"/>
      <c r="H5" s="66"/>
      <c r="I5" s="4"/>
      <c r="K5" t="s">
        <v>11</v>
      </c>
    </row>
    <row r="6" spans="1:12" ht="78.75" customHeight="1" thickBot="1" x14ac:dyDescent="0.3">
      <c r="A6" s="86"/>
      <c r="B6" s="87" t="s">
        <v>20</v>
      </c>
      <c r="C6" s="88" t="s">
        <v>29</v>
      </c>
      <c r="D6" s="89" t="s">
        <v>1</v>
      </c>
      <c r="E6" s="90" t="s">
        <v>2</v>
      </c>
      <c r="F6" s="91" t="s">
        <v>18</v>
      </c>
      <c r="G6" s="92" t="s">
        <v>3</v>
      </c>
      <c r="H6" s="90" t="s">
        <v>30</v>
      </c>
      <c r="I6" s="93" t="s">
        <v>4</v>
      </c>
      <c r="J6" s="94" t="s">
        <v>7</v>
      </c>
      <c r="K6" s="95" t="s">
        <v>8</v>
      </c>
      <c r="L6" s="100" t="s">
        <v>35</v>
      </c>
    </row>
    <row r="7" spans="1:12" ht="20.25" customHeight="1" thickBot="1" x14ac:dyDescent="0.3">
      <c r="A7" s="67" t="s">
        <v>33</v>
      </c>
      <c r="B7" s="68" t="s">
        <v>0</v>
      </c>
      <c r="C7" s="69">
        <v>3</v>
      </c>
      <c r="D7" s="70">
        <v>1591</v>
      </c>
      <c r="E7" s="71">
        <f>D7*3</f>
        <v>4773</v>
      </c>
      <c r="F7" s="71">
        <f>E7*12</f>
        <v>57276</v>
      </c>
      <c r="G7" s="71">
        <f>F7/100*24.09</f>
        <v>13797.788399999999</v>
      </c>
      <c r="H7" s="71">
        <f>150*3</f>
        <v>450</v>
      </c>
      <c r="I7" s="72">
        <f>F7+G7+H7</f>
        <v>71523.788400000005</v>
      </c>
      <c r="J7" s="73">
        <f>2000*3</f>
        <v>6000</v>
      </c>
      <c r="K7" s="73">
        <f>468*3</f>
        <v>1404</v>
      </c>
      <c r="L7" s="101">
        <f>I7+J7+K7</f>
        <v>78927.788400000005</v>
      </c>
    </row>
    <row r="8" spans="1:12" ht="11.25" customHeight="1" thickBot="1" x14ac:dyDescent="0.3">
      <c r="A8" s="96"/>
      <c r="B8" s="74"/>
      <c r="C8" s="75"/>
      <c r="D8" s="76"/>
      <c r="E8" s="77"/>
      <c r="F8" s="77"/>
      <c r="G8" s="77"/>
      <c r="H8" s="77"/>
      <c r="I8" s="78"/>
      <c r="J8" s="79"/>
      <c r="K8" s="79"/>
      <c r="L8" s="102"/>
    </row>
    <row r="9" spans="1:12" ht="47.25" customHeight="1" thickBot="1" x14ac:dyDescent="0.3">
      <c r="A9" s="85" t="s">
        <v>32</v>
      </c>
      <c r="B9" s="68" t="s">
        <v>0</v>
      </c>
      <c r="C9" s="69">
        <v>1</v>
      </c>
      <c r="D9" s="70">
        <v>1591</v>
      </c>
      <c r="E9" s="71">
        <f>D9*1</f>
        <v>1591</v>
      </c>
      <c r="F9" s="71">
        <f>E9*12</f>
        <v>19092</v>
      </c>
      <c r="G9" s="71">
        <f>F9/100*24.09</f>
        <v>4599.2627999999995</v>
      </c>
      <c r="H9" s="71">
        <v>0</v>
      </c>
      <c r="I9" s="72">
        <f>F9+G9+H9</f>
        <v>23691.2628</v>
      </c>
      <c r="J9" s="73">
        <f>2000*1</f>
        <v>2000</v>
      </c>
      <c r="K9" s="73">
        <f>468*1</f>
        <v>468</v>
      </c>
      <c r="L9" s="101">
        <f>I9+J9+K9</f>
        <v>26159.2628</v>
      </c>
    </row>
    <row r="10" spans="1:12" ht="12.75" customHeight="1" thickBot="1" x14ac:dyDescent="0.3">
      <c r="A10" s="97"/>
      <c r="B10" s="80"/>
      <c r="C10" s="81"/>
      <c r="D10" s="82"/>
      <c r="E10" s="83"/>
      <c r="F10" s="83"/>
      <c r="G10" s="83"/>
      <c r="H10" s="83"/>
      <c r="I10" s="83"/>
      <c r="J10" s="84"/>
      <c r="K10" s="84"/>
      <c r="L10" s="103"/>
    </row>
    <row r="11" spans="1:12" ht="17.25" thickTop="1" thickBot="1" x14ac:dyDescent="0.3">
      <c r="A11" s="104" t="s">
        <v>34</v>
      </c>
      <c r="B11" s="98"/>
      <c r="C11" s="98">
        <f>C7-C9</f>
        <v>2</v>
      </c>
      <c r="D11" s="98">
        <f t="shared" ref="D11:L11" si="0">D7-D9</f>
        <v>0</v>
      </c>
      <c r="E11" s="98">
        <f t="shared" si="0"/>
        <v>3182</v>
      </c>
      <c r="F11" s="98">
        <f t="shared" si="0"/>
        <v>38184</v>
      </c>
      <c r="G11" s="99">
        <f t="shared" si="0"/>
        <v>9198.5256000000008</v>
      </c>
      <c r="H11" s="98">
        <f t="shared" si="0"/>
        <v>450</v>
      </c>
      <c r="I11" s="99">
        <f t="shared" si="0"/>
        <v>47832.525600000008</v>
      </c>
      <c r="J11" s="98">
        <f t="shared" si="0"/>
        <v>4000</v>
      </c>
      <c r="K11" s="98">
        <f t="shared" si="0"/>
        <v>936</v>
      </c>
      <c r="L11" s="99">
        <f t="shared" si="0"/>
        <v>52768.525600000008</v>
      </c>
    </row>
    <row r="12" spans="1:12" ht="29.25" customHeight="1" x14ac:dyDescent="0.25"/>
    <row r="13" spans="1:12" ht="18" customHeight="1" thickBot="1" x14ac:dyDescent="0.3">
      <c r="A13" s="50" t="s">
        <v>37</v>
      </c>
      <c r="C13" s="65"/>
      <c r="D13" s="66"/>
      <c r="E13" s="66"/>
      <c r="F13" s="66"/>
      <c r="G13" s="66"/>
      <c r="H13" s="66"/>
      <c r="I13" s="4"/>
      <c r="K13" t="s">
        <v>11</v>
      </c>
    </row>
    <row r="14" spans="1:12" ht="80.25" customHeight="1" thickBot="1" x14ac:dyDescent="0.3">
      <c r="A14" s="86" t="s">
        <v>21</v>
      </c>
      <c r="B14" s="87" t="s">
        <v>20</v>
      </c>
      <c r="C14" s="88" t="s">
        <v>29</v>
      </c>
      <c r="D14" s="89" t="s">
        <v>1</v>
      </c>
      <c r="E14" s="90" t="s">
        <v>2</v>
      </c>
      <c r="F14" s="91" t="s">
        <v>18</v>
      </c>
      <c r="G14" s="92" t="s">
        <v>3</v>
      </c>
      <c r="H14" s="90" t="s">
        <v>30</v>
      </c>
      <c r="I14" s="93" t="s">
        <v>4</v>
      </c>
      <c r="J14" s="94" t="s">
        <v>7</v>
      </c>
      <c r="K14" s="95" t="s">
        <v>8</v>
      </c>
      <c r="L14" s="100" t="s">
        <v>35</v>
      </c>
    </row>
    <row r="15" spans="1:12" ht="29.25" customHeight="1" thickBot="1" x14ac:dyDescent="0.3">
      <c r="A15" s="67" t="s">
        <v>33</v>
      </c>
      <c r="B15" s="68" t="s">
        <v>0</v>
      </c>
      <c r="C15" s="69">
        <v>3</v>
      </c>
      <c r="D15" s="70">
        <v>1591</v>
      </c>
      <c r="E15" s="71">
        <f>D15*3</f>
        <v>4773</v>
      </c>
      <c r="F15" s="71">
        <f>E15*12</f>
        <v>57276</v>
      </c>
      <c r="G15" s="71">
        <f>F15/100*24.09</f>
        <v>13797.788399999999</v>
      </c>
      <c r="H15" s="71">
        <f>150*3</f>
        <v>450</v>
      </c>
      <c r="I15" s="72">
        <f>F15+G15+H15</f>
        <v>71523.788400000005</v>
      </c>
      <c r="J15" s="73">
        <v>0</v>
      </c>
      <c r="K15" s="73">
        <f>468*3</f>
        <v>1404</v>
      </c>
      <c r="L15" s="101">
        <f>I15+J15+K15</f>
        <v>72927.788400000005</v>
      </c>
    </row>
    <row r="16" spans="1:12" ht="11.25" customHeight="1" thickBot="1" x14ac:dyDescent="0.3">
      <c r="A16" s="96"/>
      <c r="B16" s="74"/>
      <c r="C16" s="75"/>
      <c r="D16" s="76"/>
      <c r="E16" s="77"/>
      <c r="F16" s="77"/>
      <c r="G16" s="77"/>
      <c r="H16" s="77"/>
      <c r="I16" s="78"/>
      <c r="J16" s="79"/>
      <c r="K16" s="79"/>
      <c r="L16" s="102"/>
    </row>
    <row r="17" spans="1:12" ht="48.75" customHeight="1" thickBot="1" x14ac:dyDescent="0.3">
      <c r="A17" s="85" t="s">
        <v>32</v>
      </c>
      <c r="B17" s="68" t="s">
        <v>0</v>
      </c>
      <c r="C17" s="69">
        <v>1</v>
      </c>
      <c r="D17" s="70">
        <v>1591</v>
      </c>
      <c r="E17" s="71">
        <f>D17*1</f>
        <v>1591</v>
      </c>
      <c r="F17" s="71">
        <f>E17*12</f>
        <v>19092</v>
      </c>
      <c r="G17" s="71">
        <f>F17/100*24.09</f>
        <v>4599.2627999999995</v>
      </c>
      <c r="H17" s="71">
        <v>0</v>
      </c>
      <c r="I17" s="72">
        <f>F17+G17+H17</f>
        <v>23691.2628</v>
      </c>
      <c r="J17" s="73">
        <v>0</v>
      </c>
      <c r="K17" s="73">
        <f>468*1</f>
        <v>468</v>
      </c>
      <c r="L17" s="101">
        <f>I17+J17+K17</f>
        <v>24159.2628</v>
      </c>
    </row>
    <row r="18" spans="1:12" ht="16.5" thickBot="1" x14ac:dyDescent="0.3">
      <c r="A18" s="97"/>
      <c r="B18" s="80"/>
      <c r="C18" s="81"/>
      <c r="D18" s="82"/>
      <c r="E18" s="83"/>
      <c r="F18" s="83"/>
      <c r="G18" s="83"/>
      <c r="H18" s="83"/>
      <c r="I18" s="83"/>
      <c r="J18" s="84"/>
      <c r="K18" s="84"/>
      <c r="L18" s="103"/>
    </row>
    <row r="19" spans="1:12" ht="17.25" thickTop="1" thickBot="1" x14ac:dyDescent="0.3">
      <c r="A19" s="104" t="s">
        <v>34</v>
      </c>
      <c r="B19" s="98"/>
      <c r="C19" s="98">
        <f>C15-C17</f>
        <v>2</v>
      </c>
      <c r="D19" s="98">
        <f t="shared" ref="D19:L19" si="1">D15-D17</f>
        <v>0</v>
      </c>
      <c r="E19" s="98">
        <f t="shared" si="1"/>
        <v>3182</v>
      </c>
      <c r="F19" s="98">
        <f t="shared" si="1"/>
        <v>38184</v>
      </c>
      <c r="G19" s="99">
        <f t="shared" si="1"/>
        <v>9198.5256000000008</v>
      </c>
      <c r="H19" s="98">
        <f t="shared" si="1"/>
        <v>450</v>
      </c>
      <c r="I19" s="99">
        <f t="shared" si="1"/>
        <v>47832.525600000008</v>
      </c>
      <c r="J19" s="98">
        <f t="shared" si="1"/>
        <v>0</v>
      </c>
      <c r="K19" s="98">
        <f t="shared" si="1"/>
        <v>936</v>
      </c>
      <c r="L19" s="99">
        <f t="shared" si="1"/>
        <v>48768.525600000008</v>
      </c>
    </row>
    <row r="20" spans="1:12" ht="15.75" x14ac:dyDescent="0.25">
      <c r="A20" s="54"/>
      <c r="B20" s="55"/>
      <c r="C20" s="55"/>
      <c r="D20" s="55"/>
      <c r="E20" s="57"/>
      <c r="F20" s="57"/>
      <c r="G20" s="58"/>
      <c r="H20" s="57"/>
      <c r="I20" s="57"/>
      <c r="J20" s="59"/>
      <c r="K20" s="59"/>
      <c r="L20" s="60"/>
    </row>
    <row r="21" spans="1:12" ht="15.75" x14ac:dyDescent="0.25">
      <c r="A21" s="54"/>
      <c r="B21" s="55"/>
      <c r="C21" s="55"/>
      <c r="D21" s="55"/>
      <c r="E21" s="57"/>
      <c r="F21" s="57"/>
      <c r="G21" s="58"/>
      <c r="H21" s="57"/>
      <c r="I21" s="57"/>
      <c r="J21" s="59"/>
      <c r="K21" s="59"/>
      <c r="L21" s="60"/>
    </row>
    <row r="22" spans="1:12" ht="15.75" x14ac:dyDescent="0.25">
      <c r="A22" s="54"/>
      <c r="B22" s="55"/>
      <c r="C22" s="55"/>
      <c r="D22" s="55"/>
      <c r="E22" s="57"/>
      <c r="F22" s="57"/>
      <c r="G22" s="58"/>
      <c r="H22" s="57"/>
      <c r="I22" s="57"/>
      <c r="J22" s="59"/>
      <c r="K22" s="59"/>
      <c r="L22" s="60"/>
    </row>
    <row r="23" spans="1:12" ht="15.75" x14ac:dyDescent="0.25">
      <c r="A23" s="54"/>
      <c r="B23" s="55"/>
      <c r="C23" s="55"/>
      <c r="D23" s="55"/>
      <c r="E23" s="57"/>
      <c r="F23" s="57"/>
      <c r="G23" s="58"/>
      <c r="H23" s="57"/>
      <c r="I23" s="57"/>
      <c r="J23" s="59"/>
      <c r="K23" s="59"/>
      <c r="L23" s="60"/>
    </row>
    <row r="25" spans="1:12" x14ac:dyDescent="0.25">
      <c r="B25" t="s">
        <v>27</v>
      </c>
    </row>
  </sheetData>
  <pageMargins left="0.7" right="0.7" top="0.75" bottom="0.75" header="0.3" footer="0.3"/>
  <pageSetup paperSize="9"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jaunas  amata vietas</vt:lpstr>
      <vt:lpstr>preciz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Sedliņa</dc:creator>
  <cp:lastModifiedBy>Inara Laure</cp:lastModifiedBy>
  <cp:lastPrinted>2013-09-04T14:17:20Z</cp:lastPrinted>
  <dcterms:created xsi:type="dcterms:W3CDTF">2013-02-25T10:47:07Z</dcterms:created>
  <dcterms:modified xsi:type="dcterms:W3CDTF">2013-09-06T12:58:24Z</dcterms:modified>
</cp:coreProperties>
</file>